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585"/>
  </bookViews>
  <sheets>
    <sheet name="Sheet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2" l="1"/>
  <c r="Q5" i="2"/>
  <c r="Q6" i="2"/>
  <c r="Q7" i="2"/>
  <c r="Q8" i="2"/>
  <c r="Q9" i="2"/>
  <c r="K24" i="2" l="1"/>
  <c r="L24" i="2" s="1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K23" i="2" s="1"/>
  <c r="L23" i="2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K9" i="2"/>
  <c r="L9" i="2" s="1"/>
  <c r="K8" i="2"/>
  <c r="L8" i="2" s="1"/>
  <c r="K7" i="2"/>
  <c r="L7" i="2" s="1"/>
  <c r="K6" i="2"/>
  <c r="L6" i="2" s="1"/>
  <c r="K5" i="2"/>
  <c r="L5" i="2" s="1"/>
  <c r="I4" i="2"/>
  <c r="K4" i="2"/>
  <c r="L4" i="2" s="1"/>
  <c r="G4" i="2"/>
  <c r="H4" i="2" s="1"/>
  <c r="K17" i="2" l="1"/>
  <c r="L17" i="2" s="1"/>
  <c r="K21" i="2"/>
  <c r="L21" i="2" s="1"/>
  <c r="K13" i="2"/>
  <c r="L13" i="2" s="1"/>
  <c r="G5" i="2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K10" i="2"/>
  <c r="L10" i="2" s="1"/>
  <c r="K14" i="2"/>
  <c r="L14" i="2" s="1"/>
  <c r="K18" i="2"/>
  <c r="L18" i="2" s="1"/>
  <c r="K22" i="2"/>
  <c r="L22" i="2" s="1"/>
  <c r="K11" i="2"/>
  <c r="L11" i="2" s="1"/>
  <c r="K15" i="2"/>
  <c r="L15" i="2" s="1"/>
  <c r="K19" i="2"/>
  <c r="L19" i="2" s="1"/>
  <c r="K12" i="2"/>
  <c r="L12" i="2" s="1"/>
  <c r="K16" i="2"/>
  <c r="L16" i="2" s="1"/>
  <c r="K20" i="2"/>
  <c r="L20" i="2" s="1"/>
  <c r="N4" i="2"/>
  <c r="M4" i="2"/>
  <c r="H5" i="2" l="1"/>
  <c r="H6" i="2" l="1"/>
  <c r="I5" i="2"/>
  <c r="N5" i="2" l="1"/>
  <c r="M5" i="2"/>
  <c r="H7" i="2"/>
  <c r="I6" i="2"/>
  <c r="M6" i="2" l="1"/>
  <c r="N6" i="2"/>
  <c r="H8" i="2"/>
  <c r="H9" i="2" s="1"/>
  <c r="I7" i="2"/>
  <c r="I8" i="2" l="1"/>
  <c r="M7" i="2"/>
  <c r="N7" i="2"/>
  <c r="H10" i="2"/>
  <c r="H11" i="2" s="1"/>
  <c r="I9" i="2"/>
  <c r="I10" i="2" l="1"/>
  <c r="N10" i="2" s="1"/>
  <c r="H12" i="2"/>
  <c r="N9" i="2"/>
  <c r="M9" i="2"/>
  <c r="M8" i="2"/>
  <c r="N8" i="2"/>
  <c r="M10" i="2" l="1"/>
  <c r="I11" i="2"/>
  <c r="N11" i="2" s="1"/>
  <c r="H13" i="2"/>
  <c r="I12" i="2"/>
  <c r="M11" i="2" l="1"/>
  <c r="H14" i="2"/>
  <c r="I13" i="2"/>
  <c r="M12" i="2"/>
  <c r="N12" i="2"/>
  <c r="N13" i="2" l="1"/>
  <c r="M13" i="2"/>
  <c r="H15" i="2"/>
  <c r="I14" i="2"/>
  <c r="N14" i="2" l="1"/>
  <c r="M14" i="2"/>
  <c r="H16" i="2"/>
  <c r="I15" i="2"/>
  <c r="M15" i="2" l="1"/>
  <c r="N15" i="2"/>
  <c r="H17" i="2"/>
  <c r="I16" i="2"/>
  <c r="M16" i="2" l="1"/>
  <c r="N16" i="2"/>
  <c r="H18" i="2"/>
  <c r="I17" i="2"/>
  <c r="M17" i="2" l="1"/>
  <c r="N17" i="2"/>
  <c r="H19" i="2"/>
  <c r="I18" i="2"/>
  <c r="N18" i="2" l="1"/>
  <c r="M18" i="2"/>
  <c r="H20" i="2"/>
  <c r="I19" i="2"/>
  <c r="M19" i="2" l="1"/>
  <c r="N19" i="2"/>
  <c r="H21" i="2"/>
  <c r="I20" i="2"/>
  <c r="M20" i="2" l="1"/>
  <c r="N20" i="2"/>
  <c r="H22" i="2"/>
  <c r="I21" i="2"/>
  <c r="H23" i="2" l="1"/>
  <c r="I22" i="2"/>
  <c r="M21" i="2"/>
  <c r="N21" i="2"/>
  <c r="M22" i="2" l="1"/>
  <c r="N22" i="2"/>
  <c r="H24" i="2"/>
  <c r="I23" i="2"/>
  <c r="M23" i="2" l="1"/>
  <c r="N23" i="2"/>
  <c r="I24" i="2"/>
  <c r="M24" i="2" l="1"/>
  <c r="N24" i="2"/>
</calcChain>
</file>

<file path=xl/sharedStrings.xml><?xml version="1.0" encoding="utf-8"?>
<sst xmlns="http://schemas.openxmlformats.org/spreadsheetml/2006/main" count="14" uniqueCount="14">
  <si>
    <t>Penetration</t>
  </si>
  <si>
    <t>Members (cum)</t>
  </si>
  <si>
    <t>Events avoided</t>
  </si>
  <si>
    <t>Expected Events</t>
  </si>
  <si>
    <t>Cum. Gross Savings</t>
  </si>
  <si>
    <t>Fixed Costs</t>
  </si>
  <si>
    <t>Variable Cost</t>
  </si>
  <si>
    <t>TOTAL COST</t>
  </si>
  <si>
    <t>Cum Net Savings</t>
  </si>
  <si>
    <t>ROI</t>
  </si>
  <si>
    <t>Marginal Gross Savings</t>
  </si>
  <si>
    <t>Marginal Cost/ event</t>
  </si>
  <si>
    <t>Marginal Events avoided</t>
  </si>
  <si>
    <t>Marginal Event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</si>
</sst>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9" fontId="0" fillId="0" borderId="0" xfId="3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3" applyNumberFormat="1" applyFont="1" applyAlignment="1">
      <alignment horizontal="center"/>
    </xf>
    <xf numFmtId="164" fontId="2" fillId="0" borderId="2" xfId="2" applyNumberFormat="1" applyFont="1" applyBorder="1" applyAlignment="1">
      <alignment horizontal="center" wrapText="1"/>
    </xf>
    <xf numFmtId="9" fontId="2" fillId="0" borderId="2" xfId="3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0" fillId="0" borderId="2" xfId="2" applyNumberFormat="1" applyFont="1" applyBorder="1" applyAlignment="1">
      <alignment horizontal="center"/>
    </xf>
    <xf numFmtId="9" fontId="0" fillId="0" borderId="2" xfId="3" applyFont="1" applyBorder="1" applyAlignment="1">
      <alignment horizontal="center"/>
    </xf>
    <xf numFmtId="3" fontId="0" fillId="0" borderId="2" xfId="3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3" applyNumberFormat="1" applyFont="1" applyBorder="1" applyAlignment="1">
      <alignment horizontal="center"/>
    </xf>
    <xf numFmtId="165" fontId="2" fillId="0" borderId="2" xfId="3" applyNumberFormat="1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4"/>
  <sheetViews>
    <sheetView tabSelected="1" workbookViewId="0">
      <selection activeCell="E2" sqref="E2"/>
    </sheetView>
  </sheetViews>
  <sheetFormatPr defaultRowHeight="15" x14ac:dyDescent="0.25"/>
  <cols>
    <col min="1" max="1" width="2.140625" customWidth="1"/>
    <col min="2" max="2" width="12.7109375" style="1" customWidth="1"/>
    <col min="3" max="3" width="12.7109375" style="2" customWidth="1"/>
    <col min="4" max="4" width="12.7109375" style="7" customWidth="1"/>
    <col min="5" max="5" width="12.7109375" style="3" customWidth="1"/>
    <col min="6" max="8" width="12.7109375" style="1" customWidth="1"/>
    <col min="9" max="13" width="12.7109375" style="2" customWidth="1"/>
    <col min="14" max="14" width="8.28515625" style="2" customWidth="1"/>
    <col min="17" max="17" width="10" bestFit="1" customWidth="1"/>
  </cols>
  <sheetData>
    <row r="1" spans="2:17" x14ac:dyDescent="0.25">
      <c r="K1" s="3">
        <v>2500</v>
      </c>
    </row>
    <row r="3" spans="2:17" s="5" customFormat="1" ht="45" x14ac:dyDescent="0.25">
      <c r="B3" s="9" t="s">
        <v>0</v>
      </c>
      <c r="C3" s="10" t="s">
        <v>1</v>
      </c>
      <c r="D3" s="18" t="s">
        <v>13</v>
      </c>
      <c r="E3" s="8" t="s">
        <v>11</v>
      </c>
      <c r="F3" s="9" t="s">
        <v>12</v>
      </c>
      <c r="G3" s="9" t="s">
        <v>3</v>
      </c>
      <c r="H3" s="9" t="s">
        <v>2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Q3" s="4" t="s">
        <v>10</v>
      </c>
    </row>
    <row r="4" spans="2:17" x14ac:dyDescent="0.25">
      <c r="B4" s="12">
        <v>0.02</v>
      </c>
      <c r="C4" s="16">
        <v>18</v>
      </c>
      <c r="D4" s="17">
        <v>0.75</v>
      </c>
      <c r="E4" s="11">
        <v>30000</v>
      </c>
      <c r="F4" s="12">
        <v>0.45</v>
      </c>
      <c r="G4" s="13">
        <f>D4*C4</f>
        <v>13.5</v>
      </c>
      <c r="H4" s="13">
        <f>G4*F4</f>
        <v>6.0750000000000002</v>
      </c>
      <c r="I4" s="14">
        <f>Q4</f>
        <v>182250</v>
      </c>
      <c r="J4" s="14">
        <v>175000</v>
      </c>
      <c r="K4" s="14">
        <f>K1*C4</f>
        <v>45000</v>
      </c>
      <c r="L4" s="14">
        <f>K4+J4</f>
        <v>220000</v>
      </c>
      <c r="M4" s="14">
        <f t="shared" ref="M4:M9" si="0">+I4-L4</f>
        <v>-37750</v>
      </c>
      <c r="N4" s="15">
        <f t="shared" ref="N4:N9" si="1">I4/L4</f>
        <v>0.82840909090909087</v>
      </c>
      <c r="Q4" s="6">
        <f>C4*D4*E4*F4</f>
        <v>182250</v>
      </c>
    </row>
    <row r="5" spans="2:17" x14ac:dyDescent="0.25">
      <c r="B5" s="12">
        <v>7.0000000000000007E-2</v>
      </c>
      <c r="C5" s="16">
        <v>68</v>
      </c>
      <c r="D5" s="17">
        <v>0.55000000000000004</v>
      </c>
      <c r="E5" s="11">
        <v>27000</v>
      </c>
      <c r="F5" s="12">
        <v>0.4</v>
      </c>
      <c r="G5" s="13">
        <f>G4+50*D5</f>
        <v>41</v>
      </c>
      <c r="H5" s="13">
        <f>H4+F5*(G5-G4)</f>
        <v>17.074999999999999</v>
      </c>
      <c r="I5" s="14">
        <f>(H5-H4)*E5+I4</f>
        <v>479250</v>
      </c>
      <c r="J5" s="14">
        <v>175000</v>
      </c>
      <c r="K5" s="14">
        <f>C5*K1</f>
        <v>170000</v>
      </c>
      <c r="L5" s="14">
        <f>K5+J5</f>
        <v>345000</v>
      </c>
      <c r="M5" s="14">
        <f t="shared" si="0"/>
        <v>134250</v>
      </c>
      <c r="N5" s="15">
        <f t="shared" si="1"/>
        <v>1.3891304347826088</v>
      </c>
      <c r="Q5" s="6">
        <f>(C5-C4)*D5*E5*F5</f>
        <v>297000.00000000006</v>
      </c>
    </row>
    <row r="6" spans="2:17" x14ac:dyDescent="0.25">
      <c r="B6" s="12">
        <v>0.12</v>
      </c>
      <c r="C6" s="16">
        <v>118</v>
      </c>
      <c r="D6" s="17">
        <v>0.45</v>
      </c>
      <c r="E6" s="11">
        <v>25000</v>
      </c>
      <c r="F6" s="12">
        <v>0.33</v>
      </c>
      <c r="G6" s="13">
        <f t="shared" ref="G6:G24" si="2">G5+50*D6</f>
        <v>63.5</v>
      </c>
      <c r="H6" s="13">
        <f t="shared" ref="H6:H24" si="3">H5+F6*(G6-G5)</f>
        <v>24.5</v>
      </c>
      <c r="I6" s="14">
        <f t="shared" ref="I6:I24" si="4">(H6-H5)*E6+I5</f>
        <v>664875</v>
      </c>
      <c r="J6" s="14">
        <v>175000</v>
      </c>
      <c r="K6" s="14">
        <f>C6*K$1</f>
        <v>295000</v>
      </c>
      <c r="L6" s="14">
        <f>K6+J6</f>
        <v>470000</v>
      </c>
      <c r="M6" s="14">
        <f t="shared" si="0"/>
        <v>194875</v>
      </c>
      <c r="N6" s="15">
        <f t="shared" si="1"/>
        <v>1.414627659574468</v>
      </c>
      <c r="Q6" s="6">
        <f>C6*D6*E6*F6</f>
        <v>438075</v>
      </c>
    </row>
    <row r="7" spans="2:17" x14ac:dyDescent="0.25">
      <c r="B7" s="12">
        <v>0.17</v>
      </c>
      <c r="C7" s="16">
        <v>168</v>
      </c>
      <c r="D7" s="17">
        <v>0.4</v>
      </c>
      <c r="E7" s="11">
        <v>22000</v>
      </c>
      <c r="F7" s="12">
        <v>0.25</v>
      </c>
      <c r="G7" s="13">
        <f t="shared" si="2"/>
        <v>83.5</v>
      </c>
      <c r="H7" s="13">
        <f t="shared" si="3"/>
        <v>29.5</v>
      </c>
      <c r="I7" s="14">
        <f t="shared" si="4"/>
        <v>774875</v>
      </c>
      <c r="J7" s="14">
        <v>175000</v>
      </c>
      <c r="K7" s="14">
        <f>C7*K$1</f>
        <v>420000</v>
      </c>
      <c r="L7" s="14">
        <f t="shared" ref="L7:L9" si="5">K7+J7</f>
        <v>595000</v>
      </c>
      <c r="M7" s="14">
        <f t="shared" si="0"/>
        <v>179875</v>
      </c>
      <c r="N7" s="15">
        <f t="shared" si="1"/>
        <v>1.3023109243697479</v>
      </c>
      <c r="Q7" s="6">
        <f>C7*D7*E7*F7</f>
        <v>369600</v>
      </c>
    </row>
    <row r="8" spans="2:17" x14ac:dyDescent="0.25">
      <c r="B8" s="12">
        <v>0.22</v>
      </c>
      <c r="C8" s="16">
        <v>218</v>
      </c>
      <c r="D8" s="17">
        <v>0.33</v>
      </c>
      <c r="E8" s="11">
        <v>17000</v>
      </c>
      <c r="F8" s="12">
        <v>0.2</v>
      </c>
      <c r="G8" s="13">
        <f t="shared" si="2"/>
        <v>100</v>
      </c>
      <c r="H8" s="13">
        <f t="shared" si="3"/>
        <v>32.799999999999997</v>
      </c>
      <c r="I8" s="14">
        <f t="shared" si="4"/>
        <v>830975</v>
      </c>
      <c r="J8" s="14">
        <v>175000</v>
      </c>
      <c r="K8" s="14">
        <f>C8*K$1</f>
        <v>545000</v>
      </c>
      <c r="L8" s="14">
        <f t="shared" si="5"/>
        <v>720000</v>
      </c>
      <c r="M8" s="14">
        <f t="shared" si="0"/>
        <v>110975</v>
      </c>
      <c r="N8" s="15">
        <f t="shared" si="1"/>
        <v>1.1541319444444444</v>
      </c>
      <c r="Q8" s="6">
        <f>C8*D8*E8*F8</f>
        <v>244596</v>
      </c>
    </row>
    <row r="9" spans="2:17" x14ac:dyDescent="0.25">
      <c r="B9" s="12">
        <v>0.27</v>
      </c>
      <c r="C9" s="16">
        <v>268</v>
      </c>
      <c r="D9" s="17">
        <v>0.3</v>
      </c>
      <c r="E9" s="11">
        <v>15000</v>
      </c>
      <c r="F9" s="12">
        <v>0.15</v>
      </c>
      <c r="G9" s="13">
        <f t="shared" si="2"/>
        <v>115</v>
      </c>
      <c r="H9" s="13">
        <f t="shared" si="3"/>
        <v>35.049999999999997</v>
      </c>
      <c r="I9" s="14">
        <f t="shared" si="4"/>
        <v>864725</v>
      </c>
      <c r="J9" s="14">
        <v>175000</v>
      </c>
      <c r="K9" s="14">
        <f>C9*K$1</f>
        <v>670000</v>
      </c>
      <c r="L9" s="14">
        <f t="shared" si="5"/>
        <v>845000</v>
      </c>
      <c r="M9" s="14">
        <f t="shared" si="0"/>
        <v>19725</v>
      </c>
      <c r="N9" s="15">
        <f t="shared" si="1"/>
        <v>1.0233431952662722</v>
      </c>
      <c r="Q9" s="6">
        <f>C9*D9*E9*F9</f>
        <v>180899.99999999997</v>
      </c>
    </row>
    <row r="10" spans="2:17" x14ac:dyDescent="0.25">
      <c r="B10" s="12">
        <f>+B9+0.05</f>
        <v>0.32</v>
      </c>
      <c r="C10" s="16">
        <f>C9+50</f>
        <v>318</v>
      </c>
      <c r="D10" s="17">
        <v>0.25</v>
      </c>
      <c r="E10" s="11">
        <v>12000</v>
      </c>
      <c r="F10" s="12">
        <v>0.15</v>
      </c>
      <c r="G10" s="13">
        <f t="shared" si="2"/>
        <v>127.5</v>
      </c>
      <c r="H10" s="13">
        <f t="shared" si="3"/>
        <v>36.924999999999997</v>
      </c>
      <c r="I10" s="14">
        <f t="shared" si="4"/>
        <v>887225</v>
      </c>
      <c r="J10" s="14">
        <v>175000</v>
      </c>
      <c r="K10" s="14">
        <f t="shared" ref="K10:K24" si="6">C10*K$1</f>
        <v>795000</v>
      </c>
      <c r="L10" s="14">
        <f t="shared" ref="L10:L24" si="7">K10+J10</f>
        <v>970000</v>
      </c>
      <c r="M10" s="14">
        <f t="shared" ref="M10:M24" si="8">+I10-L10</f>
        <v>-82775</v>
      </c>
      <c r="N10" s="15">
        <f t="shared" ref="N10:N24" si="9">I10/L10</f>
        <v>0.91466494845360824</v>
      </c>
    </row>
    <row r="11" spans="2:17" x14ac:dyDescent="0.25">
      <c r="B11" s="12">
        <f t="shared" ref="B11:B23" si="10">+B10+0.05</f>
        <v>0.37</v>
      </c>
      <c r="C11" s="16">
        <f t="shared" ref="C11:C23" si="11">C10+50</f>
        <v>368</v>
      </c>
      <c r="D11" s="17">
        <v>0.22</v>
      </c>
      <c r="E11" s="11">
        <v>10000</v>
      </c>
      <c r="F11" s="12">
        <v>0.15</v>
      </c>
      <c r="G11" s="13">
        <f t="shared" si="2"/>
        <v>138.5</v>
      </c>
      <c r="H11" s="13">
        <f t="shared" si="3"/>
        <v>38.574999999999996</v>
      </c>
      <c r="I11" s="14">
        <f t="shared" si="4"/>
        <v>903725</v>
      </c>
      <c r="J11" s="14">
        <v>175000</v>
      </c>
      <c r="K11" s="14">
        <f t="shared" si="6"/>
        <v>920000</v>
      </c>
      <c r="L11" s="14">
        <f t="shared" si="7"/>
        <v>1095000</v>
      </c>
      <c r="M11" s="14">
        <f t="shared" si="8"/>
        <v>-191275</v>
      </c>
      <c r="N11" s="15">
        <f t="shared" si="9"/>
        <v>0.82531963470319636</v>
      </c>
    </row>
    <row r="12" spans="2:17" x14ac:dyDescent="0.25">
      <c r="B12" s="12">
        <f t="shared" si="10"/>
        <v>0.42</v>
      </c>
      <c r="C12" s="16">
        <f t="shared" si="11"/>
        <v>418</v>
      </c>
      <c r="D12" s="17">
        <v>0.18</v>
      </c>
      <c r="E12" s="11">
        <v>9500</v>
      </c>
      <c r="F12" s="12">
        <v>0.15</v>
      </c>
      <c r="G12" s="13">
        <f t="shared" si="2"/>
        <v>147.5</v>
      </c>
      <c r="H12" s="13">
        <f t="shared" si="3"/>
        <v>39.924999999999997</v>
      </c>
      <c r="I12" s="14">
        <f t="shared" si="4"/>
        <v>916550</v>
      </c>
      <c r="J12" s="14">
        <v>175000</v>
      </c>
      <c r="K12" s="14">
        <f t="shared" si="6"/>
        <v>1045000</v>
      </c>
      <c r="L12" s="14">
        <f t="shared" si="7"/>
        <v>1220000</v>
      </c>
      <c r="M12" s="14">
        <f t="shared" si="8"/>
        <v>-303450</v>
      </c>
      <c r="N12" s="15">
        <f t="shared" si="9"/>
        <v>0.75127049180327865</v>
      </c>
    </row>
    <row r="13" spans="2:17" x14ac:dyDescent="0.25">
      <c r="B13" s="12">
        <f t="shared" si="10"/>
        <v>0.47</v>
      </c>
      <c r="C13" s="16">
        <f t="shared" si="11"/>
        <v>468</v>
      </c>
      <c r="D13" s="17">
        <v>0.16500000000000001</v>
      </c>
      <c r="E13" s="11">
        <v>9000</v>
      </c>
      <c r="F13" s="12">
        <v>0.15</v>
      </c>
      <c r="G13" s="13">
        <f t="shared" si="2"/>
        <v>155.75</v>
      </c>
      <c r="H13" s="13">
        <f t="shared" si="3"/>
        <v>41.162499999999994</v>
      </c>
      <c r="I13" s="14">
        <f t="shared" si="4"/>
        <v>927687.5</v>
      </c>
      <c r="J13" s="14">
        <v>175000</v>
      </c>
      <c r="K13" s="14">
        <f t="shared" si="6"/>
        <v>1170000</v>
      </c>
      <c r="L13" s="14">
        <f t="shared" si="7"/>
        <v>1345000</v>
      </c>
      <c r="M13" s="14">
        <f t="shared" si="8"/>
        <v>-417312.5</v>
      </c>
      <c r="N13" s="15">
        <f t="shared" si="9"/>
        <v>0.68973048327137543</v>
      </c>
    </row>
    <row r="14" spans="2:17" x14ac:dyDescent="0.25">
      <c r="B14" s="12">
        <f t="shared" si="10"/>
        <v>0.52</v>
      </c>
      <c r="C14" s="16">
        <f t="shared" si="11"/>
        <v>518</v>
      </c>
      <c r="D14" s="17">
        <v>0.154</v>
      </c>
      <c r="E14" s="11">
        <v>8500</v>
      </c>
      <c r="F14" s="12">
        <v>0.15</v>
      </c>
      <c r="G14" s="13">
        <f t="shared" si="2"/>
        <v>163.44999999999999</v>
      </c>
      <c r="H14" s="13">
        <f t="shared" si="3"/>
        <v>42.317499999999995</v>
      </c>
      <c r="I14" s="14">
        <f t="shared" si="4"/>
        <v>937505</v>
      </c>
      <c r="J14" s="14">
        <v>175000</v>
      </c>
      <c r="K14" s="14">
        <f t="shared" si="6"/>
        <v>1295000</v>
      </c>
      <c r="L14" s="14">
        <f t="shared" si="7"/>
        <v>1470000</v>
      </c>
      <c r="M14" s="14">
        <f t="shared" si="8"/>
        <v>-532495</v>
      </c>
      <c r="N14" s="15">
        <f t="shared" si="9"/>
        <v>0.63775850340136053</v>
      </c>
    </row>
    <row r="15" spans="2:17" x14ac:dyDescent="0.25">
      <c r="B15" s="12">
        <f t="shared" si="10"/>
        <v>0.57000000000000006</v>
      </c>
      <c r="C15" s="16">
        <f t="shared" si="11"/>
        <v>568</v>
      </c>
      <c r="D15" s="17">
        <v>0.13600000000000001</v>
      </c>
      <c r="E15" s="11">
        <v>8250</v>
      </c>
      <c r="F15" s="12">
        <v>0.15</v>
      </c>
      <c r="G15" s="13">
        <f t="shared" si="2"/>
        <v>170.25</v>
      </c>
      <c r="H15" s="13">
        <f t="shared" si="3"/>
        <v>43.337499999999999</v>
      </c>
      <c r="I15" s="14">
        <f t="shared" si="4"/>
        <v>945920</v>
      </c>
      <c r="J15" s="14">
        <v>175000</v>
      </c>
      <c r="K15" s="14">
        <f t="shared" si="6"/>
        <v>1420000</v>
      </c>
      <c r="L15" s="14">
        <f t="shared" si="7"/>
        <v>1595000</v>
      </c>
      <c r="M15" s="14">
        <f t="shared" si="8"/>
        <v>-649080</v>
      </c>
      <c r="N15" s="15">
        <f t="shared" si="9"/>
        <v>0.59305329153605013</v>
      </c>
    </row>
    <row r="16" spans="2:17" x14ac:dyDescent="0.25">
      <c r="B16" s="12">
        <f t="shared" si="10"/>
        <v>0.62000000000000011</v>
      </c>
      <c r="C16" s="16">
        <f t="shared" si="11"/>
        <v>618</v>
      </c>
      <c r="D16" s="17">
        <v>0.125</v>
      </c>
      <c r="E16" s="11">
        <v>8000</v>
      </c>
      <c r="F16" s="12">
        <v>0.15</v>
      </c>
      <c r="G16" s="13">
        <f t="shared" si="2"/>
        <v>176.5</v>
      </c>
      <c r="H16" s="13">
        <f t="shared" si="3"/>
        <v>44.274999999999999</v>
      </c>
      <c r="I16" s="14">
        <f t="shared" si="4"/>
        <v>953420</v>
      </c>
      <c r="J16" s="14">
        <v>175000</v>
      </c>
      <c r="K16" s="14">
        <f t="shared" si="6"/>
        <v>1545000</v>
      </c>
      <c r="L16" s="14">
        <f t="shared" si="7"/>
        <v>1720000</v>
      </c>
      <c r="M16" s="14">
        <f t="shared" si="8"/>
        <v>-766580</v>
      </c>
      <c r="N16" s="15">
        <f t="shared" si="9"/>
        <v>0.55431395348837209</v>
      </c>
    </row>
    <row r="17" spans="2:14" x14ac:dyDescent="0.25">
      <c r="B17" s="12">
        <f t="shared" si="10"/>
        <v>0.67000000000000015</v>
      </c>
      <c r="C17" s="16">
        <f t="shared" si="11"/>
        <v>668</v>
      </c>
      <c r="D17" s="17">
        <v>0.106</v>
      </c>
      <c r="E17" s="11">
        <v>7750</v>
      </c>
      <c r="F17" s="12">
        <v>0.15</v>
      </c>
      <c r="G17" s="13">
        <f t="shared" si="2"/>
        <v>181.8</v>
      </c>
      <c r="H17" s="13">
        <f t="shared" si="3"/>
        <v>45.07</v>
      </c>
      <c r="I17" s="14">
        <f t="shared" si="4"/>
        <v>959581.25</v>
      </c>
      <c r="J17" s="14">
        <v>175000</v>
      </c>
      <c r="K17" s="14">
        <f t="shared" si="6"/>
        <v>1670000</v>
      </c>
      <c r="L17" s="14">
        <f t="shared" si="7"/>
        <v>1845000</v>
      </c>
      <c r="M17" s="14">
        <f t="shared" si="8"/>
        <v>-885418.75</v>
      </c>
      <c r="N17" s="15">
        <f t="shared" si="9"/>
        <v>0.52009823848238479</v>
      </c>
    </row>
    <row r="18" spans="2:14" x14ac:dyDescent="0.25">
      <c r="B18" s="12">
        <f t="shared" si="10"/>
        <v>0.7200000000000002</v>
      </c>
      <c r="C18" s="16">
        <f t="shared" si="11"/>
        <v>718</v>
      </c>
      <c r="D18" s="17">
        <v>0.09</v>
      </c>
      <c r="E18" s="11">
        <v>7500</v>
      </c>
      <c r="F18" s="12">
        <v>0.15</v>
      </c>
      <c r="G18" s="13">
        <f t="shared" si="2"/>
        <v>186.3</v>
      </c>
      <c r="H18" s="13">
        <f t="shared" si="3"/>
        <v>45.744999999999997</v>
      </c>
      <c r="I18" s="14">
        <f t="shared" si="4"/>
        <v>964643.75</v>
      </c>
      <c r="J18" s="14">
        <v>175000</v>
      </c>
      <c r="K18" s="14">
        <f t="shared" si="6"/>
        <v>1795000</v>
      </c>
      <c r="L18" s="14">
        <f t="shared" si="7"/>
        <v>1970000</v>
      </c>
      <c r="M18" s="14">
        <f t="shared" si="8"/>
        <v>-1005356.25</v>
      </c>
      <c r="N18" s="15">
        <f t="shared" si="9"/>
        <v>0.48966687817258886</v>
      </c>
    </row>
    <row r="19" spans="2:14" x14ac:dyDescent="0.25">
      <c r="B19" s="12">
        <f t="shared" si="10"/>
        <v>0.77000000000000024</v>
      </c>
      <c r="C19" s="16">
        <f t="shared" si="11"/>
        <v>768</v>
      </c>
      <c r="D19" s="17">
        <v>8.3000000000000004E-2</v>
      </c>
      <c r="E19" s="11">
        <v>7250</v>
      </c>
      <c r="F19" s="12">
        <v>0.15</v>
      </c>
      <c r="G19" s="13">
        <f t="shared" si="2"/>
        <v>190.45000000000002</v>
      </c>
      <c r="H19" s="13">
        <f t="shared" si="3"/>
        <v>46.3675</v>
      </c>
      <c r="I19" s="14">
        <f t="shared" si="4"/>
        <v>969156.875</v>
      </c>
      <c r="J19" s="14">
        <v>175000</v>
      </c>
      <c r="K19" s="14">
        <f t="shared" si="6"/>
        <v>1920000</v>
      </c>
      <c r="L19" s="14">
        <f t="shared" si="7"/>
        <v>2095000</v>
      </c>
      <c r="M19" s="14">
        <f t="shared" si="8"/>
        <v>-1125843.125</v>
      </c>
      <c r="N19" s="15">
        <f t="shared" si="9"/>
        <v>0.46260471360381861</v>
      </c>
    </row>
    <row r="20" spans="2:14" x14ac:dyDescent="0.25">
      <c r="B20" s="12">
        <f t="shared" si="10"/>
        <v>0.82000000000000028</v>
      </c>
      <c r="C20" s="16">
        <f t="shared" si="11"/>
        <v>818</v>
      </c>
      <c r="D20" s="17">
        <v>7.9000000000000001E-2</v>
      </c>
      <c r="E20" s="11">
        <v>7000</v>
      </c>
      <c r="F20" s="12">
        <v>0.15</v>
      </c>
      <c r="G20" s="13">
        <f t="shared" si="2"/>
        <v>194.4</v>
      </c>
      <c r="H20" s="13">
        <f t="shared" si="3"/>
        <v>46.96</v>
      </c>
      <c r="I20" s="14">
        <f t="shared" si="4"/>
        <v>973304.375</v>
      </c>
      <c r="J20" s="14">
        <v>175000</v>
      </c>
      <c r="K20" s="14">
        <f t="shared" si="6"/>
        <v>2045000</v>
      </c>
      <c r="L20" s="14">
        <f t="shared" si="7"/>
        <v>2220000</v>
      </c>
      <c r="M20" s="14">
        <f t="shared" si="8"/>
        <v>-1246695.625</v>
      </c>
      <c r="N20" s="15">
        <f t="shared" si="9"/>
        <v>0.43842539414414416</v>
      </c>
    </row>
    <row r="21" spans="2:14" x14ac:dyDescent="0.25">
      <c r="B21" s="12">
        <f t="shared" si="10"/>
        <v>0.87000000000000033</v>
      </c>
      <c r="C21" s="16">
        <f t="shared" si="11"/>
        <v>868</v>
      </c>
      <c r="D21" s="17">
        <v>7.4999999999999997E-2</v>
      </c>
      <c r="E21" s="11">
        <v>6750</v>
      </c>
      <c r="F21" s="12">
        <v>0.15</v>
      </c>
      <c r="G21" s="13">
        <f t="shared" si="2"/>
        <v>198.15</v>
      </c>
      <c r="H21" s="13">
        <f t="shared" si="3"/>
        <v>47.522500000000001</v>
      </c>
      <c r="I21" s="14">
        <f t="shared" si="4"/>
        <v>977101.25</v>
      </c>
      <c r="J21" s="14">
        <v>175000</v>
      </c>
      <c r="K21" s="14">
        <f t="shared" si="6"/>
        <v>2170000</v>
      </c>
      <c r="L21" s="14">
        <f t="shared" si="7"/>
        <v>2345000</v>
      </c>
      <c r="M21" s="14">
        <f t="shared" si="8"/>
        <v>-1367898.75</v>
      </c>
      <c r="N21" s="15">
        <f t="shared" si="9"/>
        <v>0.41667430703624736</v>
      </c>
    </row>
    <row r="22" spans="2:14" x14ac:dyDescent="0.25">
      <c r="B22" s="12">
        <f t="shared" si="10"/>
        <v>0.92000000000000037</v>
      </c>
      <c r="C22" s="16">
        <f t="shared" si="11"/>
        <v>918</v>
      </c>
      <c r="D22" s="17">
        <v>7.2999999999999995E-2</v>
      </c>
      <c r="E22" s="11">
        <v>6500</v>
      </c>
      <c r="F22" s="12">
        <v>0.15</v>
      </c>
      <c r="G22" s="13">
        <f t="shared" si="2"/>
        <v>201.8</v>
      </c>
      <c r="H22" s="13">
        <f t="shared" si="3"/>
        <v>48.07</v>
      </c>
      <c r="I22" s="14">
        <f t="shared" si="4"/>
        <v>980660</v>
      </c>
      <c r="J22" s="14">
        <v>175000</v>
      </c>
      <c r="K22" s="14">
        <f t="shared" si="6"/>
        <v>2295000</v>
      </c>
      <c r="L22" s="14">
        <f t="shared" si="7"/>
        <v>2470000</v>
      </c>
      <c r="M22" s="14">
        <f t="shared" si="8"/>
        <v>-1489340</v>
      </c>
      <c r="N22" s="15">
        <f t="shared" si="9"/>
        <v>0.39702834008097165</v>
      </c>
    </row>
    <row r="23" spans="2:14" x14ac:dyDescent="0.25">
      <c r="B23" s="12">
        <f t="shared" si="10"/>
        <v>0.97000000000000042</v>
      </c>
      <c r="C23" s="16">
        <f t="shared" si="11"/>
        <v>968</v>
      </c>
      <c r="D23" s="17">
        <v>7.0999999999999994E-2</v>
      </c>
      <c r="E23" s="11">
        <v>6250</v>
      </c>
      <c r="F23" s="12">
        <v>0.15</v>
      </c>
      <c r="G23" s="13">
        <f t="shared" si="2"/>
        <v>205.35000000000002</v>
      </c>
      <c r="H23" s="13">
        <f t="shared" si="3"/>
        <v>48.602499999999999</v>
      </c>
      <c r="I23" s="14">
        <f t="shared" si="4"/>
        <v>983988.125</v>
      </c>
      <c r="J23" s="14">
        <v>175000</v>
      </c>
      <c r="K23" s="14">
        <f t="shared" si="6"/>
        <v>2420000</v>
      </c>
      <c r="L23" s="14">
        <f t="shared" si="7"/>
        <v>2595000</v>
      </c>
      <c r="M23" s="14">
        <f t="shared" si="8"/>
        <v>-1611011.875</v>
      </c>
      <c r="N23" s="15">
        <f t="shared" si="9"/>
        <v>0.3791861753371869</v>
      </c>
    </row>
    <row r="24" spans="2:14" x14ac:dyDescent="0.25">
      <c r="B24" s="12">
        <v>1</v>
      </c>
      <c r="C24" s="16">
        <v>1000</v>
      </c>
      <c r="D24" s="17">
        <v>7.0000000000000007E-2</v>
      </c>
      <c r="E24" s="11">
        <v>6000</v>
      </c>
      <c r="F24" s="12">
        <v>0.15</v>
      </c>
      <c r="G24" s="13">
        <f t="shared" si="2"/>
        <v>208.85000000000002</v>
      </c>
      <c r="H24" s="13">
        <f t="shared" si="3"/>
        <v>49.127499999999998</v>
      </c>
      <c r="I24" s="14">
        <f t="shared" si="4"/>
        <v>987138.125</v>
      </c>
      <c r="J24" s="14">
        <v>175000</v>
      </c>
      <c r="K24" s="14">
        <f t="shared" si="6"/>
        <v>2500000</v>
      </c>
      <c r="L24" s="14">
        <f t="shared" si="7"/>
        <v>2675000</v>
      </c>
      <c r="M24" s="14">
        <f t="shared" si="8"/>
        <v>-1687861.875</v>
      </c>
      <c r="N24" s="15">
        <f t="shared" si="9"/>
        <v>0.36902359813084112</v>
      </c>
    </row>
  </sheetData>
  <pageMargins left="0.7" right="0.7" top="0.75" bottom="0.75" header="0.3" footer="0.3"/>
  <pageSetup scale="56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</dc:creator>
  <cp:lastModifiedBy>Jeff Melaragno</cp:lastModifiedBy>
  <cp:lastPrinted>2019-09-25T20:56:25Z</cp:lastPrinted>
  <dcterms:created xsi:type="dcterms:W3CDTF">2019-09-04T01:56:00Z</dcterms:created>
  <dcterms:modified xsi:type="dcterms:W3CDTF">2019-09-25T21:08:18Z</dcterms:modified>
</cp:coreProperties>
</file>